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95" activeTab="0"/>
  </bookViews>
  <sheets>
    <sheet name="Annelinna rek 2019-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Tartu Linnavalitsus</author>
    <author>Admin</author>
  </authors>
  <commentList>
    <comment ref="E12" authorId="0">
      <text>
        <r>
          <rPr>
            <b/>
            <sz val="9"/>
            <rFont val="Tahoma"/>
            <family val="2"/>
          </rPr>
          <t>Tartu Linnavalitsus:</t>
        </r>
        <r>
          <rPr>
            <sz val="9"/>
            <rFont val="Tahoma"/>
            <family val="2"/>
          </rPr>
          <t xml:space="preserve">
Abiraha 2,5 milj eur,
projekteerimise algus 2020, summa 2020 eelarves 50 000 eur</t>
        </r>
      </text>
    </comment>
    <comment ref="F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Kavandite koostamine</t>
        </r>
      </text>
    </comment>
    <comment ref="J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Projekteerimine</t>
        </r>
      </text>
    </comment>
    <comment ref="K3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Sisaldab sadeveega liitumist</t>
        </r>
      </text>
    </comment>
    <comment ref="G1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Sellest hoone ostmine 615 000 eur</t>
        </r>
      </text>
    </comment>
    <comment ref="N2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Ehitus saab alata peale Descartesi kooli (asenduspind) lammutamist s.t. ca 
01.09.2025</t>
        </r>
      </text>
    </comment>
    <comment ref="H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DP koostamine</t>
        </r>
      </text>
    </comment>
    <comment ref="E1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Projekteerimine summas 40 000 eur 2020 eelarves</t>
        </r>
      </text>
    </comment>
    <comment ref="F1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HEV toetuse eest lifti ehitus koos kaasnevate töödega, toeus 221 000 eur, linn 39 000 eur</t>
        </r>
      </text>
    </comment>
    <comment ref="F2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Covid 19 toetus 368 000 eur, linn 15 000 eur</t>
        </r>
      </text>
    </comment>
    <comment ref="E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Hoone rekonstrueeritud 2018, 2032+ korraline parendus</t>
        </r>
      </text>
    </comment>
    <comment ref="E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Hoone rekonstrueeritud 2019, 2032+ korraline parendus</t>
        </r>
      </text>
    </comment>
    <comment ref="E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Hoone rekonstrueeritud 2020, 2032+ korraline parendus</t>
        </r>
      </text>
    </comment>
    <comment ref="E1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Arvestatud juurdeehituse vajadusega</t>
        </r>
      </text>
    </comment>
    <comment ref="F1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Arvestatud 2021 I LE tehtava vähendusega 390 000 eur</t>
        </r>
      </text>
    </comment>
    <comment ref="I3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Sellest 250 000 eur avalik spordi/mänguväljak</t>
        </r>
      </text>
    </comment>
    <comment ref="K3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Sellest 250 000 eur avalik spordi/mänguväljak</t>
        </r>
      </text>
    </comment>
    <comment ref="M3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Sellest 250 000 eur avalik spordi/mänguväljak</t>
        </r>
      </text>
    </comment>
    <comment ref="O3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Sellest 250 000 eur avalik spordi/mänguväljak</t>
        </r>
      </text>
    </comment>
    <comment ref="Q3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Sellest 250 000 eur avalik spordi/mänguväljak</t>
        </r>
      </text>
    </comment>
    <comment ref="I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arh. konkurss</t>
        </r>
      </text>
    </comment>
  </commentList>
</comments>
</file>

<file path=xl/sharedStrings.xml><?xml version="1.0" encoding="utf-8"?>
<sst xmlns="http://schemas.openxmlformats.org/spreadsheetml/2006/main" count="65" uniqueCount="65">
  <si>
    <t>Objekt</t>
  </si>
  <si>
    <t>Ehitusaasta</t>
  </si>
  <si>
    <t>Raatuse Kool (Raatuse 88a)</t>
  </si>
  <si>
    <t>Kesklinna Kool (Kroonuaia 7)</t>
  </si>
  <si>
    <t>1917, 1960, 2007</t>
  </si>
  <si>
    <t>Annelinna Gümnaasium (Kaunase pst 68)</t>
  </si>
  <si>
    <t>Tamme Kool (Tamme pst 24a)</t>
  </si>
  <si>
    <t>Hansa Kool (Anne 63)</t>
  </si>
  <si>
    <t>Descartes'i Kool (Anne 65)</t>
  </si>
  <si>
    <t>Veeriku Kool (Veeriku 41)</t>
  </si>
  <si>
    <t>Kivilinna Kool (kaunase pst 71)</t>
  </si>
  <si>
    <t>Kroonuaia Kool (Ploomi 1)</t>
  </si>
  <si>
    <t>Karlova Kool (Lina 2)</t>
  </si>
  <si>
    <t>1925, 1967</t>
  </si>
  <si>
    <t>1903, 1971</t>
  </si>
  <si>
    <t>1907, 1944</t>
  </si>
  <si>
    <t>A. Puškini Kool (Uus 54)</t>
  </si>
  <si>
    <t>Miina Härma Gümnaasium (Tõnissoni 3)</t>
  </si>
  <si>
    <t>K.J.Petersoni Gümnaasium (Kaunase pst 70)</t>
  </si>
  <si>
    <t>Jrk nr</t>
  </si>
  <si>
    <t>Projekteerimine</t>
  </si>
  <si>
    <t>Ehitamine ja sisustamine</t>
  </si>
  <si>
    <t>KOKKU</t>
  </si>
  <si>
    <t>Märkused:</t>
  </si>
  <si>
    <t>M. Reiniku Kool (Vanemuise 48)</t>
  </si>
  <si>
    <t>M. Reniku Kool (Riia 25)</t>
  </si>
  <si>
    <t>M. Reiniku Kooli staadion (Riia 25a)</t>
  </si>
  <si>
    <t>Hansa Kooli ja Descartes'i Kooli staadion (Anne 63/65)</t>
  </si>
  <si>
    <t>Karlova Kooli staadion</t>
  </si>
  <si>
    <t>Variku Kooli staadion</t>
  </si>
  <si>
    <t>Muud kulud</t>
  </si>
  <si>
    <t>Projekteerimine ja ehitamine</t>
  </si>
  <si>
    <t>Raatuse Kooli staadion</t>
  </si>
  <si>
    <t>Jaan Poska Gümnaasium (Vanemuise 35)</t>
  </si>
  <si>
    <t>Herbert Masingu Kool (Vanemuise 33/35)</t>
  </si>
  <si>
    <t>Hugo Treffneri Gümnaasium       (Munga 12)</t>
  </si>
  <si>
    <t>Täiskasvanute Gümnaasium (Nooruse 9)</t>
  </si>
  <si>
    <t>1900, 2008</t>
  </si>
  <si>
    <t>1960, 2005</t>
  </si>
  <si>
    <t>18 saj lõpp, 2000</t>
  </si>
  <si>
    <t>Maarja Kool (Puiestee 126), klassikorpus (Puiestee 126b)</t>
  </si>
  <si>
    <t>19 saj lõpp 2006</t>
  </si>
  <si>
    <t>Tartu Kutsehariduskeskus, hooned Kopli 1 ja Põllu 11</t>
  </si>
  <si>
    <t>Koolide sisustus</t>
  </si>
  <si>
    <t>Kivilinna Kooli staadion</t>
  </si>
  <si>
    <t>Ilmatsalu Kool</t>
  </si>
  <si>
    <t>1987 / 2019</t>
  </si>
  <si>
    <t>Veeriku kooli staadion</t>
  </si>
  <si>
    <t>Miina Härma Gümnaasiumi staadion</t>
  </si>
  <si>
    <t>Forseliuse Kooli staadion</t>
  </si>
  <si>
    <t>Puiestee 62 põhikooli staadion</t>
  </si>
  <si>
    <t>Karlova Kool (Salme 1a)</t>
  </si>
  <si>
    <t>Salme 1a staadion</t>
  </si>
  <si>
    <t>??</t>
  </si>
  <si>
    <t>Forseliuse Kool (Tähe 101, 103)</t>
  </si>
  <si>
    <t>? / 1957</t>
  </si>
  <si>
    <t>Investeeringu hinnanguline kogumaksumus alates 2021</t>
  </si>
  <si>
    <t>1973/2018</t>
  </si>
  <si>
    <t>Variku Kool (Piima 1) + spordihoone (Aianduse 4)</t>
  </si>
  <si>
    <t>1980/2020</t>
  </si>
  <si>
    <t>2032+</t>
  </si>
  <si>
    <t>Puškini kooli staadion</t>
  </si>
  <si>
    <t>Kaasava Hariduse Keskus (Kasarmu/Raadi piirkonda)</t>
  </si>
  <si>
    <t>Õpilaste arv 2020/21</t>
  </si>
  <si>
    <r>
      <t xml:space="preserve">Puiestee 62 uus põhikool </t>
    </r>
    <r>
      <rPr>
        <sz val="11"/>
        <color indexed="10"/>
        <rFont val="Times New Roman"/>
        <family val="1"/>
      </rPr>
      <t>Descartes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</si>
</sst>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"/>
    <numFmt numFmtId="175" formatCode="#,##0.00\ &quot;kr&quot;"/>
    <numFmt numFmtId="176" formatCode="#,##0\ &quot;€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3" fontId="43" fillId="34" borderId="10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45" fillId="0" borderId="0" xfId="0" applyFont="1" applyAlignment="1">
      <alignment/>
    </xf>
    <xf numFmtId="3" fontId="43" fillId="35" borderId="10" xfId="0" applyNumberFormat="1" applyFont="1" applyFill="1" applyBorder="1" applyAlignment="1">
      <alignment/>
    </xf>
    <xf numFmtId="3" fontId="43" fillId="36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43" fillId="37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37" borderId="0" xfId="0" applyFont="1" applyFill="1" applyAlignment="1">
      <alignment shrinkToFit="1"/>
    </xf>
    <xf numFmtId="0" fontId="43" fillId="0" borderId="0" xfId="0" applyFont="1" applyAlignment="1">
      <alignment shrinkToFit="1"/>
    </xf>
    <xf numFmtId="3" fontId="43" fillId="0" borderId="0" xfId="0" applyNumberFormat="1" applyFont="1" applyAlignment="1">
      <alignment shrinkToFi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3" fontId="43" fillId="38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wrapText="1"/>
    </xf>
    <xf numFmtId="0" fontId="43" fillId="36" borderId="0" xfId="0" applyFont="1" applyFill="1" applyAlignment="1">
      <alignment/>
    </xf>
    <xf numFmtId="3" fontId="43" fillId="36" borderId="0" xfId="0" applyNumberFormat="1" applyFont="1" applyFill="1" applyAlignment="1">
      <alignment/>
    </xf>
    <xf numFmtId="3" fontId="43" fillId="0" borderId="11" xfId="0" applyNumberFormat="1" applyFont="1" applyBorder="1" applyAlignment="1">
      <alignment/>
    </xf>
    <xf numFmtId="3" fontId="43" fillId="34" borderId="11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0" fontId="43" fillId="25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3" fontId="44" fillId="39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43" fillId="25" borderId="10" xfId="0" applyFont="1" applyFill="1" applyBorder="1" applyAlignment="1">
      <alignment horizontal="right" wrapText="1"/>
    </xf>
    <xf numFmtId="0" fontId="43" fillId="25" borderId="10" xfId="0" applyFont="1" applyFill="1" applyBorder="1" applyAlignment="1">
      <alignment/>
    </xf>
    <xf numFmtId="0" fontId="43" fillId="39" borderId="10" xfId="0" applyFont="1" applyFill="1" applyBorder="1" applyAlignment="1">
      <alignment wrapText="1"/>
    </xf>
    <xf numFmtId="0" fontId="0" fillId="0" borderId="0" xfId="0" applyBorder="1" applyAlignment="1">
      <alignment/>
    </xf>
    <xf numFmtId="3" fontId="46" fillId="0" borderId="0" xfId="0" applyNumberFormat="1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horizontal="right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 wrapText="1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3" fontId="43" fillId="0" borderId="17" xfId="0" applyNumberFormat="1" applyFont="1" applyBorder="1" applyAlignment="1">
      <alignment horizontal="center" wrapText="1"/>
    </xf>
    <xf numFmtId="0" fontId="43" fillId="0" borderId="18" xfId="0" applyFont="1" applyBorder="1" applyAlignment="1">
      <alignment/>
    </xf>
    <xf numFmtId="3" fontId="2" fillId="36" borderId="19" xfId="0" applyNumberFormat="1" applyFont="1" applyFill="1" applyBorder="1" applyAlignment="1">
      <alignment/>
    </xf>
    <xf numFmtId="0" fontId="43" fillId="0" borderId="20" xfId="0" applyFont="1" applyBorder="1" applyAlignment="1">
      <alignment/>
    </xf>
    <xf numFmtId="0" fontId="43" fillId="0" borderId="20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33" borderId="12" xfId="0" applyFont="1" applyFill="1" applyBorder="1" applyAlignment="1">
      <alignment horizontal="right" wrapText="1"/>
    </xf>
    <xf numFmtId="0" fontId="45" fillId="33" borderId="12" xfId="0" applyFont="1" applyFill="1" applyBorder="1" applyAlignment="1">
      <alignment/>
    </xf>
    <xf numFmtId="3" fontId="46" fillId="33" borderId="13" xfId="0" applyNumberFormat="1" applyFont="1" applyFill="1" applyBorder="1" applyAlignment="1">
      <alignment/>
    </xf>
    <xf numFmtId="3" fontId="43" fillId="0" borderId="22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3" fontId="43" fillId="34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43" fillId="0" borderId="25" xfId="0" applyNumberFormat="1" applyFont="1" applyFill="1" applyBorder="1" applyAlignment="1">
      <alignment/>
    </xf>
    <xf numFmtId="3" fontId="43" fillId="37" borderId="25" xfId="0" applyNumberFormat="1" applyFont="1" applyFill="1" applyBorder="1" applyAlignment="1">
      <alignment/>
    </xf>
    <xf numFmtId="3" fontId="43" fillId="38" borderId="25" xfId="0" applyNumberFormat="1" applyFont="1" applyFill="1" applyBorder="1" applyAlignment="1">
      <alignment/>
    </xf>
    <xf numFmtId="3" fontId="45" fillId="33" borderId="26" xfId="0" applyNumberFormat="1" applyFont="1" applyFill="1" applyBorder="1" applyAlignment="1">
      <alignment/>
    </xf>
    <xf numFmtId="3" fontId="43" fillId="0" borderId="27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3" fontId="43" fillId="36" borderId="20" xfId="0" applyNumberFormat="1" applyFont="1" applyFill="1" applyBorder="1" applyAlignment="1">
      <alignment/>
    </xf>
    <xf numFmtId="3" fontId="43" fillId="0" borderId="20" xfId="0" applyNumberFormat="1" applyFont="1" applyFill="1" applyBorder="1" applyAlignment="1">
      <alignment/>
    </xf>
    <xf numFmtId="3" fontId="2" fillId="35" borderId="20" xfId="0" applyNumberFormat="1" applyFont="1" applyFill="1" applyBorder="1" applyAlignment="1">
      <alignment/>
    </xf>
    <xf numFmtId="3" fontId="43" fillId="35" borderId="28" xfId="0" applyNumberFormat="1" applyFont="1" applyFill="1" applyBorder="1" applyAlignment="1">
      <alignment/>
    </xf>
    <xf numFmtId="3" fontId="43" fillId="37" borderId="20" xfId="0" applyNumberFormat="1" applyFont="1" applyFill="1" applyBorder="1" applyAlignment="1">
      <alignment/>
    </xf>
    <xf numFmtId="3" fontId="43" fillId="34" borderId="20" xfId="0" applyNumberFormat="1" applyFont="1" applyFill="1" applyBorder="1" applyAlignment="1">
      <alignment/>
    </xf>
    <xf numFmtId="3" fontId="43" fillId="34" borderId="0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/>
    </xf>
    <xf numFmtId="3" fontId="43" fillId="38" borderId="20" xfId="0" applyNumberFormat="1" applyFont="1" applyFill="1" applyBorder="1" applyAlignment="1">
      <alignment/>
    </xf>
    <xf numFmtId="3" fontId="45" fillId="33" borderId="21" xfId="0" applyNumberFormat="1" applyFont="1" applyFill="1" applyBorder="1" applyAlignment="1">
      <alignment/>
    </xf>
    <xf numFmtId="3" fontId="44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43" fillId="34" borderId="2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38" borderId="11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43" fillId="33" borderId="16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3" fontId="43" fillId="35" borderId="0" xfId="0" applyNumberFormat="1" applyFont="1" applyFill="1" applyAlignment="1">
      <alignment/>
    </xf>
    <xf numFmtId="3" fontId="2" fillId="0" borderId="20" xfId="0" applyNumberFormat="1" applyFont="1" applyFill="1" applyBorder="1" applyAlignment="1">
      <alignment/>
    </xf>
    <xf numFmtId="3" fontId="43" fillId="35" borderId="20" xfId="0" applyNumberFormat="1" applyFont="1" applyFill="1" applyBorder="1" applyAlignment="1">
      <alignment/>
    </xf>
    <xf numFmtId="3" fontId="44" fillId="34" borderId="10" xfId="0" applyNumberFormat="1" applyFont="1" applyFill="1" applyBorder="1" applyAlignment="1">
      <alignment/>
    </xf>
    <xf numFmtId="3" fontId="44" fillId="34" borderId="11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tabSelected="1" zoomScale="85" zoomScaleNormal="85" zoomScalePageLayoutView="0" workbookViewId="0" topLeftCell="A1">
      <pane xSplit="5" topLeftCell="F1" activePane="topRight" state="frozen"/>
      <selection pane="topLeft" activeCell="A1" sqref="A1"/>
      <selection pane="topRight" activeCell="K19" sqref="K19"/>
    </sheetView>
  </sheetViews>
  <sheetFormatPr defaultColWidth="9.140625" defaultRowHeight="15"/>
  <cols>
    <col min="1" max="1" width="3.7109375" style="1" customWidth="1"/>
    <col min="2" max="2" width="45.421875" style="1" customWidth="1"/>
    <col min="3" max="4" width="10.8515625" style="1" customWidth="1"/>
    <col min="5" max="5" width="15.28125" style="2" customWidth="1"/>
    <col min="6" max="16" width="11.421875" style="1" customWidth="1"/>
    <col min="17" max="17" width="12.8515625" style="1" customWidth="1"/>
    <col min="18" max="16384" width="9.140625" style="1" customWidth="1"/>
  </cols>
  <sheetData>
    <row r="1" ht="15.75" thickBot="1"/>
    <row r="2" spans="1:17" ht="75.75" thickBot="1">
      <c r="A2" s="51" t="s">
        <v>19</v>
      </c>
      <c r="B2" s="52" t="s">
        <v>0</v>
      </c>
      <c r="C2" s="52" t="s">
        <v>1</v>
      </c>
      <c r="D2" s="53" t="s">
        <v>63</v>
      </c>
      <c r="E2" s="56" t="s">
        <v>56</v>
      </c>
      <c r="F2" s="52">
        <v>2021</v>
      </c>
      <c r="G2" s="95">
        <v>2022</v>
      </c>
      <c r="H2" s="95">
        <v>2023</v>
      </c>
      <c r="I2" s="95">
        <v>2024</v>
      </c>
      <c r="J2" s="95">
        <v>2025</v>
      </c>
      <c r="K2" s="54">
        <v>2026</v>
      </c>
      <c r="L2" s="52">
        <v>2027</v>
      </c>
      <c r="M2" s="52">
        <v>2028</v>
      </c>
      <c r="N2" s="52">
        <v>2029</v>
      </c>
      <c r="O2" s="52">
        <v>2030</v>
      </c>
      <c r="P2" s="68">
        <v>2031</v>
      </c>
      <c r="Q2" s="55" t="s">
        <v>60</v>
      </c>
    </row>
    <row r="3" spans="1:17" ht="30">
      <c r="A3" s="57">
        <v>1</v>
      </c>
      <c r="B3" s="49" t="s">
        <v>2</v>
      </c>
      <c r="C3" s="50" t="s">
        <v>57</v>
      </c>
      <c r="D3" s="48">
        <v>559</v>
      </c>
      <c r="E3" s="58">
        <f aca="true" t="shared" si="0" ref="E3:E8">SUM(F3:Q3)</f>
        <v>840000</v>
      </c>
      <c r="F3" s="77"/>
      <c r="G3" s="66"/>
      <c r="H3" s="66"/>
      <c r="I3" s="66"/>
      <c r="J3" s="66"/>
      <c r="K3" s="66"/>
      <c r="L3" s="66"/>
      <c r="M3" s="66"/>
      <c r="N3" s="66"/>
      <c r="O3" s="66"/>
      <c r="P3" s="69"/>
      <c r="Q3" s="91">
        <v>840000</v>
      </c>
    </row>
    <row r="4" spans="1:17" ht="45">
      <c r="A4" s="59">
        <v>2</v>
      </c>
      <c r="B4" s="4" t="s">
        <v>3</v>
      </c>
      <c r="C4" s="5" t="s">
        <v>4</v>
      </c>
      <c r="D4" s="3">
        <v>516</v>
      </c>
      <c r="E4" s="32">
        <f t="shared" si="0"/>
        <v>1040000</v>
      </c>
      <c r="F4" s="78"/>
      <c r="G4" s="15"/>
      <c r="H4" s="15"/>
      <c r="I4" s="6"/>
      <c r="J4" s="19"/>
      <c r="K4" s="17">
        <v>1040000</v>
      </c>
      <c r="L4" s="6"/>
      <c r="M4" s="6"/>
      <c r="N4" s="6"/>
      <c r="O4" s="6"/>
      <c r="P4" s="70"/>
      <c r="Q4" s="32"/>
    </row>
    <row r="5" spans="1:17" ht="30">
      <c r="A5" s="59">
        <v>3</v>
      </c>
      <c r="B5" s="23" t="s">
        <v>5</v>
      </c>
      <c r="C5" s="5" t="s">
        <v>59</v>
      </c>
      <c r="D5" s="3">
        <v>961</v>
      </c>
      <c r="E5" s="32">
        <f t="shared" si="0"/>
        <v>910000</v>
      </c>
      <c r="F5" s="79"/>
      <c r="G5" s="6"/>
      <c r="H5" s="6"/>
      <c r="I5" s="6"/>
      <c r="J5" s="6"/>
      <c r="K5" s="6"/>
      <c r="L5" s="6"/>
      <c r="M5" s="6"/>
      <c r="N5" s="6"/>
      <c r="O5" s="6"/>
      <c r="P5" s="70"/>
      <c r="Q5" s="33">
        <v>910000</v>
      </c>
    </row>
    <row r="6" spans="1:17" ht="30">
      <c r="A6" s="59">
        <v>4</v>
      </c>
      <c r="B6" s="23" t="s">
        <v>58</v>
      </c>
      <c r="C6" s="5" t="s">
        <v>46</v>
      </c>
      <c r="D6" s="3">
        <v>517</v>
      </c>
      <c r="E6" s="32">
        <f t="shared" si="0"/>
        <v>890000</v>
      </c>
      <c r="F6" s="80"/>
      <c r="G6" s="6"/>
      <c r="H6" s="6"/>
      <c r="I6" s="6"/>
      <c r="J6" s="6"/>
      <c r="K6" s="6"/>
      <c r="L6" s="6"/>
      <c r="M6" s="6"/>
      <c r="N6" s="6"/>
      <c r="O6" s="6"/>
      <c r="P6" s="70"/>
      <c r="Q6" s="33">
        <v>890000</v>
      </c>
    </row>
    <row r="7" spans="1:17" ht="15">
      <c r="A7" s="59">
        <v>5</v>
      </c>
      <c r="B7" s="4" t="s">
        <v>6</v>
      </c>
      <c r="C7" s="5">
        <v>1964</v>
      </c>
      <c r="D7" s="3">
        <v>854</v>
      </c>
      <c r="E7" s="32">
        <f t="shared" si="0"/>
        <v>3100000</v>
      </c>
      <c r="F7" s="80"/>
      <c r="G7" s="14"/>
      <c r="H7" s="6"/>
      <c r="I7" s="6"/>
      <c r="J7" s="6"/>
      <c r="K7" s="6"/>
      <c r="L7" s="6"/>
      <c r="M7" s="17">
        <f>1.15*1000000</f>
        <v>1150000</v>
      </c>
      <c r="N7" s="9">
        <v>1950000</v>
      </c>
      <c r="O7" s="6"/>
      <c r="P7" s="70"/>
      <c r="Q7" s="32"/>
    </row>
    <row r="8" spans="1:17" ht="15">
      <c r="A8" s="59">
        <v>6</v>
      </c>
      <c r="B8" s="37" t="s">
        <v>7</v>
      </c>
      <c r="C8" s="43">
        <v>2025</v>
      </c>
      <c r="D8" s="44">
        <v>761</v>
      </c>
      <c r="E8" s="32">
        <f t="shared" si="0"/>
        <v>19685000</v>
      </c>
      <c r="F8" s="81">
        <v>40000</v>
      </c>
      <c r="H8" s="16">
        <v>10000</v>
      </c>
      <c r="I8" s="97">
        <v>15000</v>
      </c>
      <c r="J8" s="16">
        <v>120000</v>
      </c>
      <c r="K8" s="96">
        <v>200000</v>
      </c>
      <c r="M8" s="9">
        <v>9300000</v>
      </c>
      <c r="N8" s="9">
        <v>10000000</v>
      </c>
      <c r="O8" s="6"/>
      <c r="P8" s="70"/>
      <c r="Q8" s="89"/>
    </row>
    <row r="9" spans="1:17" ht="15">
      <c r="A9" s="59">
        <v>7</v>
      </c>
      <c r="B9" s="37" t="s">
        <v>8</v>
      </c>
      <c r="C9" s="43"/>
      <c r="D9" s="44">
        <v>427</v>
      </c>
      <c r="E9" s="32">
        <f>SUM(F9:P9)</f>
        <v>0</v>
      </c>
      <c r="F9" s="98"/>
      <c r="G9" s="41"/>
      <c r="H9" s="41"/>
      <c r="I9" s="15"/>
      <c r="J9" s="15"/>
      <c r="K9" s="6"/>
      <c r="L9" s="6"/>
      <c r="M9" s="6"/>
      <c r="N9" s="6"/>
      <c r="O9" s="6"/>
      <c r="P9" s="70"/>
      <c r="Q9" s="32"/>
    </row>
    <row r="10" spans="1:17" ht="15">
      <c r="A10" s="59">
        <v>8</v>
      </c>
      <c r="B10" s="4" t="s">
        <v>9</v>
      </c>
      <c r="C10" s="5">
        <v>1987</v>
      </c>
      <c r="D10" s="3">
        <v>801</v>
      </c>
      <c r="E10" s="32">
        <f>SUM(F10:Q10)</f>
        <v>10930000</v>
      </c>
      <c r="F10" s="59"/>
      <c r="G10" s="16">
        <v>100000</v>
      </c>
      <c r="H10" s="13">
        <v>130000</v>
      </c>
      <c r="I10" s="9">
        <v>3200000</v>
      </c>
      <c r="J10" s="9">
        <v>7500000</v>
      </c>
      <c r="M10" s="6"/>
      <c r="N10" s="6"/>
      <c r="O10" s="6"/>
      <c r="P10" s="70"/>
      <c r="Q10" s="32"/>
    </row>
    <row r="11" spans="1:17" ht="15">
      <c r="A11" s="59">
        <v>9</v>
      </c>
      <c r="B11" s="4" t="s">
        <v>10</v>
      </c>
      <c r="C11" s="5">
        <v>1985</v>
      </c>
      <c r="D11" s="3">
        <v>843</v>
      </c>
      <c r="E11" s="32">
        <f>SUM(F11:Q11)</f>
        <v>8760000</v>
      </c>
      <c r="F11" s="59"/>
      <c r="G11" s="3"/>
      <c r="H11" s="3"/>
      <c r="I11" s="3"/>
      <c r="M11" s="13">
        <v>100000</v>
      </c>
      <c r="N11" s="13">
        <v>130000</v>
      </c>
      <c r="O11" s="9">
        <v>2630000</v>
      </c>
      <c r="P11" s="9">
        <v>5900000</v>
      </c>
      <c r="Q11" s="32"/>
    </row>
    <row r="12" spans="1:17" ht="15">
      <c r="A12" s="59">
        <v>10</v>
      </c>
      <c r="B12" s="8" t="s">
        <v>11</v>
      </c>
      <c r="C12" s="5">
        <v>1970</v>
      </c>
      <c r="D12" s="3">
        <v>141</v>
      </c>
      <c r="E12" s="32">
        <v>5100000</v>
      </c>
      <c r="F12" s="82">
        <v>100000</v>
      </c>
      <c r="G12" s="18">
        <v>300000</v>
      </c>
      <c r="H12" s="18">
        <v>2160000</v>
      </c>
      <c r="I12" s="6"/>
      <c r="J12" s="6"/>
      <c r="K12" s="15"/>
      <c r="L12" s="15"/>
      <c r="M12" s="6"/>
      <c r="N12" s="6"/>
      <c r="O12" s="6"/>
      <c r="P12" s="70"/>
      <c r="Q12" s="89"/>
    </row>
    <row r="13" spans="1:17" ht="15">
      <c r="A13" s="59">
        <v>11</v>
      </c>
      <c r="B13" s="8" t="s">
        <v>64</v>
      </c>
      <c r="C13" s="5">
        <v>1952</v>
      </c>
      <c r="D13" s="38" t="s">
        <v>53</v>
      </c>
      <c r="E13" s="32">
        <f>SUM(F13:Q13)</f>
        <v>7240000</v>
      </c>
      <c r="F13" s="59"/>
      <c r="G13" s="3"/>
      <c r="H13" s="3"/>
      <c r="I13" s="13">
        <v>300000</v>
      </c>
      <c r="J13" s="3"/>
      <c r="K13" s="9">
        <v>1440000</v>
      </c>
      <c r="L13" s="71">
        <v>5500000</v>
      </c>
      <c r="Q13" s="32"/>
    </row>
    <row r="14" spans="1:17" ht="15">
      <c r="A14" s="59">
        <v>12</v>
      </c>
      <c r="B14" s="4" t="s">
        <v>54</v>
      </c>
      <c r="C14" s="5" t="s">
        <v>55</v>
      </c>
      <c r="D14" s="3">
        <v>512</v>
      </c>
      <c r="E14" s="32">
        <f aca="true" t="shared" si="1" ref="E14:E43">SUM(F14:Q14)</f>
        <v>1594000</v>
      </c>
      <c r="F14" s="83">
        <v>39000</v>
      </c>
      <c r="G14" s="6"/>
      <c r="H14" s="6"/>
      <c r="I14" s="3"/>
      <c r="J14" s="6"/>
      <c r="K14" s="17">
        <v>1555000</v>
      </c>
      <c r="L14" s="15"/>
      <c r="M14" s="15"/>
      <c r="N14" s="15"/>
      <c r="O14" s="6"/>
      <c r="P14" s="70"/>
      <c r="Q14" s="89"/>
    </row>
    <row r="15" spans="1:17" ht="30">
      <c r="A15" s="59">
        <v>13</v>
      </c>
      <c r="B15" s="45" t="s">
        <v>12</v>
      </c>
      <c r="C15" s="5" t="s">
        <v>13</v>
      </c>
      <c r="D15" s="3">
        <v>663</v>
      </c>
      <c r="E15" s="32">
        <f t="shared" si="1"/>
        <v>4495000</v>
      </c>
      <c r="F15" s="81">
        <v>90000</v>
      </c>
      <c r="G15" s="9">
        <v>0</v>
      </c>
      <c r="H15" s="9">
        <f>1100000+1585000+1720000</f>
        <v>4405000</v>
      </c>
      <c r="I15" s="6"/>
      <c r="J15" s="6"/>
      <c r="K15" s="15"/>
      <c r="L15" s="3"/>
      <c r="M15" s="3"/>
      <c r="N15" s="17">
        <v>0</v>
      </c>
      <c r="O15" s="14"/>
      <c r="P15" s="70"/>
      <c r="Q15" s="89"/>
    </row>
    <row r="16" spans="1:17" ht="15">
      <c r="A16" s="59">
        <v>14</v>
      </c>
      <c r="B16" s="45" t="s">
        <v>51</v>
      </c>
      <c r="C16" s="5">
        <v>1938</v>
      </c>
      <c r="D16" s="3"/>
      <c r="E16" s="32">
        <f t="shared" si="1"/>
        <v>5010000</v>
      </c>
      <c r="F16" s="99">
        <f>500000-390000</f>
        <v>110000</v>
      </c>
      <c r="G16" s="9">
        <v>4900000</v>
      </c>
      <c r="H16" s="6"/>
      <c r="I16" s="6"/>
      <c r="J16" s="6"/>
      <c r="K16" s="15"/>
      <c r="L16" s="14"/>
      <c r="M16" s="14"/>
      <c r="N16" s="15"/>
      <c r="O16" s="15"/>
      <c r="P16" s="73"/>
      <c r="Q16" s="90"/>
    </row>
    <row r="17" spans="1:17" ht="30">
      <c r="A17" s="59">
        <v>15</v>
      </c>
      <c r="B17" s="4" t="s">
        <v>24</v>
      </c>
      <c r="C17" s="5" t="s">
        <v>14</v>
      </c>
      <c r="D17" s="3">
        <v>906</v>
      </c>
      <c r="E17" s="32">
        <f t="shared" si="1"/>
        <v>6040000</v>
      </c>
      <c r="F17" s="59"/>
      <c r="G17" s="3"/>
      <c r="H17" s="3"/>
      <c r="I17" s="3"/>
      <c r="J17" s="3"/>
      <c r="K17" s="3"/>
      <c r="L17" s="3"/>
      <c r="N17" s="13">
        <v>140000</v>
      </c>
      <c r="O17" s="9">
        <v>2100000</v>
      </c>
      <c r="P17" s="9">
        <v>3800000</v>
      </c>
      <c r="Q17" s="89"/>
    </row>
    <row r="18" spans="1:17" ht="30">
      <c r="A18" s="59">
        <v>16</v>
      </c>
      <c r="B18" s="4" t="s">
        <v>25</v>
      </c>
      <c r="C18" s="5" t="s">
        <v>15</v>
      </c>
      <c r="D18" s="3"/>
      <c r="E18" s="32">
        <f t="shared" si="1"/>
        <v>3600000</v>
      </c>
      <c r="F18" s="78"/>
      <c r="G18" s="6"/>
      <c r="H18" s="6"/>
      <c r="I18" s="6"/>
      <c r="J18" s="13">
        <v>100000</v>
      </c>
      <c r="K18" s="9">
        <v>3500000</v>
      </c>
      <c r="L18" s="3"/>
      <c r="M18" s="15"/>
      <c r="N18" s="15"/>
      <c r="O18" s="6"/>
      <c r="P18" s="70"/>
      <c r="Q18" s="32"/>
    </row>
    <row r="19" spans="1:17" ht="15">
      <c r="A19" s="59">
        <v>17</v>
      </c>
      <c r="B19" s="4" t="s">
        <v>17</v>
      </c>
      <c r="C19" s="5">
        <v>1916</v>
      </c>
      <c r="D19" s="3">
        <v>843</v>
      </c>
      <c r="E19" s="32">
        <f t="shared" si="1"/>
        <v>4430000</v>
      </c>
      <c r="F19" s="83">
        <v>120000</v>
      </c>
      <c r="G19" s="15"/>
      <c r="H19" s="15"/>
      <c r="I19" s="6"/>
      <c r="J19" s="13">
        <v>50000</v>
      </c>
      <c r="K19" s="17">
        <v>1360000</v>
      </c>
      <c r="L19" s="9">
        <v>2900000</v>
      </c>
      <c r="M19" s="3"/>
      <c r="N19" s="15"/>
      <c r="O19" s="6"/>
      <c r="P19" s="70"/>
      <c r="Q19" s="32"/>
    </row>
    <row r="20" spans="1:17" ht="30">
      <c r="A20" s="59">
        <v>18</v>
      </c>
      <c r="B20" s="4" t="s">
        <v>18</v>
      </c>
      <c r="C20" s="5">
        <v>1989</v>
      </c>
      <c r="D20" s="3">
        <v>693</v>
      </c>
      <c r="E20" s="32">
        <f t="shared" si="1"/>
        <v>745000</v>
      </c>
      <c r="F20" s="83">
        <v>15000</v>
      </c>
      <c r="G20" s="6"/>
      <c r="H20" s="6"/>
      <c r="I20" s="6"/>
      <c r="J20" s="6"/>
      <c r="K20" s="6"/>
      <c r="L20" s="15"/>
      <c r="M20" s="15"/>
      <c r="N20" s="15"/>
      <c r="O20" s="6"/>
      <c r="P20" s="70"/>
      <c r="Q20" s="33">
        <v>730000</v>
      </c>
    </row>
    <row r="21" spans="1:17" ht="15">
      <c r="A21" s="59">
        <v>19</v>
      </c>
      <c r="B21" s="4" t="s">
        <v>16</v>
      </c>
      <c r="C21" s="5">
        <v>1969</v>
      </c>
      <c r="D21" s="3">
        <v>441</v>
      </c>
      <c r="E21" s="32">
        <f t="shared" si="1"/>
        <v>7360000</v>
      </c>
      <c r="F21" s="80"/>
      <c r="G21" s="6"/>
      <c r="H21" s="6"/>
      <c r="I21" s="6"/>
      <c r="J21" s="6"/>
      <c r="K21" s="3"/>
      <c r="L21" s="3"/>
      <c r="M21" s="13">
        <v>230000</v>
      </c>
      <c r="N21" s="9">
        <v>2400000</v>
      </c>
      <c r="O21" s="9">
        <v>4730000</v>
      </c>
      <c r="P21" s="70"/>
      <c r="Q21" s="32"/>
    </row>
    <row r="22" spans="1:17" ht="15">
      <c r="A22" s="59">
        <v>20</v>
      </c>
      <c r="B22" s="92" t="s">
        <v>62</v>
      </c>
      <c r="C22" s="5"/>
      <c r="D22" s="3"/>
      <c r="E22" s="32">
        <f t="shared" si="1"/>
        <v>12000000</v>
      </c>
      <c r="F22" s="80"/>
      <c r="G22" s="6"/>
      <c r="H22" s="6"/>
      <c r="I22" s="6"/>
      <c r="J22" s="6"/>
      <c r="K22" s="3"/>
      <c r="L22" s="3"/>
      <c r="M22" s="13"/>
      <c r="N22" s="9"/>
      <c r="O22" s="9"/>
      <c r="P22" s="70"/>
      <c r="Q22" s="33">
        <v>12000000</v>
      </c>
    </row>
    <row r="23" spans="1:17" ht="15">
      <c r="A23" s="59">
        <v>21</v>
      </c>
      <c r="B23" s="4" t="s">
        <v>26</v>
      </c>
      <c r="C23" s="5"/>
      <c r="D23" s="3"/>
      <c r="E23" s="32">
        <f t="shared" si="1"/>
        <v>1000000</v>
      </c>
      <c r="F23" s="78"/>
      <c r="G23" s="6"/>
      <c r="H23" s="6"/>
      <c r="I23" s="6"/>
      <c r="J23" s="6"/>
      <c r="K23" s="6"/>
      <c r="L23" s="15"/>
      <c r="M23" s="15"/>
      <c r="N23" s="15"/>
      <c r="O23" s="6"/>
      <c r="P23" s="70"/>
      <c r="Q23" s="33">
        <v>1000000</v>
      </c>
    </row>
    <row r="24" spans="1:17" ht="15">
      <c r="A24" s="59">
        <v>22</v>
      </c>
      <c r="B24" s="4" t="s">
        <v>32</v>
      </c>
      <c r="C24" s="5"/>
      <c r="D24" s="3"/>
      <c r="E24" s="32">
        <f t="shared" si="1"/>
        <v>0</v>
      </c>
      <c r="F24" s="78"/>
      <c r="G24" s="6"/>
      <c r="H24" s="6"/>
      <c r="I24" s="6"/>
      <c r="J24" s="6"/>
      <c r="K24" s="6"/>
      <c r="L24" s="15"/>
      <c r="M24" s="15"/>
      <c r="N24" s="15"/>
      <c r="O24" s="6"/>
      <c r="P24" s="70"/>
      <c r="Q24" s="34"/>
    </row>
    <row r="25" spans="1:17" ht="30">
      <c r="A25" s="59">
        <v>23</v>
      </c>
      <c r="B25" s="37" t="s">
        <v>27</v>
      </c>
      <c r="C25" s="5"/>
      <c r="D25" s="3"/>
      <c r="E25" s="32">
        <f t="shared" si="1"/>
        <v>1200000</v>
      </c>
      <c r="F25" s="80"/>
      <c r="G25" s="6"/>
      <c r="H25" s="15"/>
      <c r="I25" s="3"/>
      <c r="J25" s="3"/>
      <c r="K25" s="40"/>
      <c r="L25" s="41"/>
      <c r="M25" s="85">
        <v>200000</v>
      </c>
      <c r="N25" s="18">
        <v>1000000</v>
      </c>
      <c r="O25" s="6"/>
      <c r="P25" s="70"/>
      <c r="Q25" s="32"/>
    </row>
    <row r="26" spans="1:17" ht="15">
      <c r="A26" s="59">
        <v>24</v>
      </c>
      <c r="B26" s="45" t="s">
        <v>28</v>
      </c>
      <c r="C26" s="5"/>
      <c r="D26" s="3"/>
      <c r="E26" s="32">
        <f t="shared" si="1"/>
        <v>340000</v>
      </c>
      <c r="F26" s="59"/>
      <c r="G26" s="3"/>
      <c r="H26" s="3"/>
      <c r="I26" s="6"/>
      <c r="J26" s="40"/>
      <c r="K26" s="40"/>
      <c r="L26" s="41"/>
      <c r="M26" s="15"/>
      <c r="N26" s="39">
        <v>340000</v>
      </c>
      <c r="O26" s="6"/>
      <c r="P26" s="70"/>
      <c r="Q26" s="32"/>
    </row>
    <row r="27" spans="1:17" ht="15">
      <c r="A27" s="59">
        <v>25</v>
      </c>
      <c r="B27" s="45" t="s">
        <v>52</v>
      </c>
      <c r="C27" s="5"/>
      <c r="D27" s="3"/>
      <c r="E27" s="32">
        <f t="shared" si="1"/>
        <v>1150000</v>
      </c>
      <c r="F27" s="59"/>
      <c r="G27" s="3"/>
      <c r="H27" s="3"/>
      <c r="I27" s="6"/>
      <c r="J27" s="40"/>
      <c r="K27" s="40"/>
      <c r="L27" s="41"/>
      <c r="M27" s="15"/>
      <c r="N27" s="19"/>
      <c r="O27" s="39">
        <v>1150000</v>
      </c>
      <c r="P27" s="70"/>
      <c r="Q27" s="32"/>
    </row>
    <row r="28" spans="1:17" ht="15">
      <c r="A28" s="60">
        <v>26</v>
      </c>
      <c r="B28" s="4" t="s">
        <v>29</v>
      </c>
      <c r="C28" s="5"/>
      <c r="D28" s="3"/>
      <c r="E28" s="32">
        <f t="shared" si="1"/>
        <v>1150000</v>
      </c>
      <c r="F28" s="59"/>
      <c r="G28" s="3"/>
      <c r="H28" s="3"/>
      <c r="I28" s="6"/>
      <c r="J28" s="3"/>
      <c r="K28" s="40"/>
      <c r="L28" s="41"/>
      <c r="M28" s="15"/>
      <c r="N28" s="67"/>
      <c r="O28" s="6"/>
      <c r="P28" s="72">
        <v>1150000</v>
      </c>
      <c r="Q28" s="32"/>
    </row>
    <row r="29" spans="1:17" ht="15">
      <c r="A29" s="60">
        <v>27</v>
      </c>
      <c r="B29" s="4" t="s">
        <v>47</v>
      </c>
      <c r="C29" s="5"/>
      <c r="D29" s="3"/>
      <c r="E29" s="32">
        <f t="shared" si="1"/>
        <v>1150000</v>
      </c>
      <c r="F29" s="86"/>
      <c r="G29" s="3"/>
      <c r="H29" s="6"/>
      <c r="I29" s="3"/>
      <c r="J29" s="18">
        <v>1150000</v>
      </c>
      <c r="K29" s="3"/>
      <c r="M29" s="15"/>
      <c r="N29" s="15"/>
      <c r="O29" s="6"/>
      <c r="P29" s="70"/>
      <c r="Q29" s="32"/>
    </row>
    <row r="30" spans="1:17" ht="15">
      <c r="A30" s="60">
        <v>28</v>
      </c>
      <c r="B30" s="4" t="s">
        <v>48</v>
      </c>
      <c r="C30" s="5"/>
      <c r="D30" s="3"/>
      <c r="E30" s="32">
        <f t="shared" si="1"/>
        <v>850000</v>
      </c>
      <c r="F30" s="86"/>
      <c r="G30" s="6"/>
      <c r="H30" s="67"/>
      <c r="I30" s="6"/>
      <c r="J30" s="40"/>
      <c r="K30" s="18">
        <v>850000</v>
      </c>
      <c r="L30" s="3"/>
      <c r="M30" s="15"/>
      <c r="N30" s="15"/>
      <c r="O30" s="6"/>
      <c r="P30" s="70"/>
      <c r="Q30" s="32"/>
    </row>
    <row r="31" spans="1:17" ht="15">
      <c r="A31" s="60">
        <v>29</v>
      </c>
      <c r="B31" s="4" t="s">
        <v>49</v>
      </c>
      <c r="C31" s="5"/>
      <c r="D31" s="3"/>
      <c r="E31" s="32">
        <f t="shared" si="1"/>
        <v>1150000</v>
      </c>
      <c r="F31" s="86"/>
      <c r="G31" s="3"/>
      <c r="H31" s="6"/>
      <c r="I31" s="6"/>
      <c r="J31" s="40"/>
      <c r="K31" s="3"/>
      <c r="L31" s="41"/>
      <c r="M31" s="15"/>
      <c r="N31" s="18">
        <v>1150000</v>
      </c>
      <c r="O31" s="6"/>
      <c r="P31" s="70"/>
      <c r="Q31" s="32"/>
    </row>
    <row r="32" spans="1:17" ht="15">
      <c r="A32" s="60">
        <v>30</v>
      </c>
      <c r="B32" s="4" t="s">
        <v>50</v>
      </c>
      <c r="C32" s="5"/>
      <c r="D32" s="3"/>
      <c r="E32" s="32">
        <f t="shared" si="1"/>
        <v>1150000</v>
      </c>
      <c r="F32" s="86"/>
      <c r="G32" s="6"/>
      <c r="H32" s="6"/>
      <c r="I32" s="6"/>
      <c r="K32" s="40"/>
      <c r="L32" s="72">
        <v>1150000</v>
      </c>
      <c r="M32" s="15"/>
      <c r="N32" s="15"/>
      <c r="O32" s="3"/>
      <c r="Q32" s="32"/>
    </row>
    <row r="33" spans="1:17" ht="15">
      <c r="A33" s="60">
        <v>31</v>
      </c>
      <c r="B33" s="4" t="s">
        <v>44</v>
      </c>
      <c r="C33" s="5"/>
      <c r="D33" s="3"/>
      <c r="E33" s="32">
        <f t="shared" si="1"/>
        <v>1150000</v>
      </c>
      <c r="F33" s="80"/>
      <c r="G33" s="6"/>
      <c r="H33" s="3"/>
      <c r="I33" s="6"/>
      <c r="J33" s="42"/>
      <c r="K33" s="3"/>
      <c r="L33" s="3"/>
      <c r="N33" s="15"/>
      <c r="O33" s="3"/>
      <c r="P33" s="18">
        <v>1150000</v>
      </c>
      <c r="Q33" s="32"/>
    </row>
    <row r="34" spans="1:17" ht="15">
      <c r="A34" s="60">
        <v>32</v>
      </c>
      <c r="B34" s="4" t="s">
        <v>61</v>
      </c>
      <c r="C34" s="5"/>
      <c r="D34" s="3"/>
      <c r="E34" s="32">
        <f t="shared" si="1"/>
        <v>1500000</v>
      </c>
      <c r="F34" s="83">
        <v>250000</v>
      </c>
      <c r="G34" s="18">
        <v>250000</v>
      </c>
      <c r="H34" s="3"/>
      <c r="I34" s="6"/>
      <c r="J34" s="42"/>
      <c r="K34" s="3"/>
      <c r="L34" s="3"/>
      <c r="M34" s="41"/>
      <c r="N34" s="15"/>
      <c r="O34" s="3"/>
      <c r="P34" s="70"/>
      <c r="Q34" s="33">
        <v>1000000</v>
      </c>
    </row>
    <row r="35" spans="1:17" ht="30">
      <c r="A35" s="59">
        <v>33</v>
      </c>
      <c r="B35" s="4" t="s">
        <v>42</v>
      </c>
      <c r="C35" s="5"/>
      <c r="D35" s="3"/>
      <c r="E35" s="32">
        <f t="shared" si="1"/>
        <v>7700000</v>
      </c>
      <c r="F35" s="84">
        <v>0</v>
      </c>
      <c r="G35" s="100">
        <v>100000</v>
      </c>
      <c r="H35" s="100">
        <v>200000</v>
      </c>
      <c r="I35" s="9">
        <v>100000</v>
      </c>
      <c r="J35" s="9">
        <v>100000</v>
      </c>
      <c r="K35" s="9">
        <v>100000</v>
      </c>
      <c r="L35" s="9">
        <v>100000</v>
      </c>
      <c r="M35" s="9">
        <v>100000</v>
      </c>
      <c r="N35" s="9">
        <v>100000</v>
      </c>
      <c r="O35" s="9">
        <v>100000</v>
      </c>
      <c r="P35" s="71">
        <v>100000</v>
      </c>
      <c r="Q35" s="101">
        <v>6600000</v>
      </c>
    </row>
    <row r="36" spans="1:17" ht="15">
      <c r="A36" s="59">
        <v>34</v>
      </c>
      <c r="B36" s="4" t="s">
        <v>30</v>
      </c>
      <c r="C36" s="5"/>
      <c r="D36" s="3"/>
      <c r="E36" s="32">
        <f t="shared" si="1"/>
        <v>6650000</v>
      </c>
      <c r="F36" s="84">
        <v>450000</v>
      </c>
      <c r="G36" s="9">
        <v>450000</v>
      </c>
      <c r="H36" s="9">
        <v>450000</v>
      </c>
      <c r="I36" s="9">
        <v>700000</v>
      </c>
      <c r="J36" s="9">
        <v>450000</v>
      </c>
      <c r="K36" s="9">
        <v>700000</v>
      </c>
      <c r="L36" s="9">
        <v>450000</v>
      </c>
      <c r="M36" s="9">
        <v>700000</v>
      </c>
      <c r="N36" s="9">
        <v>450000</v>
      </c>
      <c r="O36" s="9">
        <v>700000</v>
      </c>
      <c r="P36" s="71">
        <v>450000</v>
      </c>
      <c r="Q36" s="33">
        <v>700000</v>
      </c>
    </row>
    <row r="37" spans="1:17" ht="30">
      <c r="A37" s="59">
        <v>35</v>
      </c>
      <c r="B37" s="23" t="s">
        <v>33</v>
      </c>
      <c r="C37" s="24" t="s">
        <v>37</v>
      </c>
      <c r="D37" s="7">
        <v>548</v>
      </c>
      <c r="E37" s="32">
        <f t="shared" si="1"/>
        <v>580000</v>
      </c>
      <c r="F37" s="78"/>
      <c r="G37" s="6"/>
      <c r="H37" s="6"/>
      <c r="I37" s="6"/>
      <c r="J37" s="6"/>
      <c r="K37" s="3"/>
      <c r="L37" s="6"/>
      <c r="M37" s="6"/>
      <c r="N37" s="15"/>
      <c r="O37" s="3"/>
      <c r="P37" s="71">
        <v>580000</v>
      </c>
      <c r="Q37" s="32"/>
    </row>
    <row r="38" spans="1:17" ht="30">
      <c r="A38" s="59">
        <v>36</v>
      </c>
      <c r="B38" s="23" t="s">
        <v>34</v>
      </c>
      <c r="C38" s="24" t="s">
        <v>38</v>
      </c>
      <c r="D38" s="7">
        <v>299</v>
      </c>
      <c r="E38" s="32">
        <f t="shared" si="1"/>
        <v>580000</v>
      </c>
      <c r="F38" s="78"/>
      <c r="G38" s="6"/>
      <c r="H38" s="6"/>
      <c r="I38" s="6"/>
      <c r="J38" s="6"/>
      <c r="K38" s="3"/>
      <c r="L38" s="6"/>
      <c r="M38" s="6"/>
      <c r="N38" s="15"/>
      <c r="O38" s="9">
        <v>580000</v>
      </c>
      <c r="P38" s="70"/>
      <c r="Q38" s="32"/>
    </row>
    <row r="39" spans="1:17" ht="45">
      <c r="A39" s="59">
        <v>37</v>
      </c>
      <c r="B39" s="23" t="s">
        <v>35</v>
      </c>
      <c r="C39" s="24" t="s">
        <v>39</v>
      </c>
      <c r="D39" s="7">
        <v>543</v>
      </c>
      <c r="E39" s="32">
        <f t="shared" si="1"/>
        <v>1610000</v>
      </c>
      <c r="F39" s="78"/>
      <c r="G39" s="6"/>
      <c r="H39" s="6"/>
      <c r="I39" s="6"/>
      <c r="J39" s="6"/>
      <c r="K39" s="3"/>
      <c r="L39" s="17">
        <f>1.15*400000</f>
        <v>459999.99999999994</v>
      </c>
      <c r="M39" s="9">
        <v>580000</v>
      </c>
      <c r="N39" s="9">
        <v>570000</v>
      </c>
      <c r="O39" s="3"/>
      <c r="P39" s="73"/>
      <c r="Q39" s="32"/>
    </row>
    <row r="40" spans="1:17" ht="30">
      <c r="A40" s="59">
        <v>38</v>
      </c>
      <c r="B40" s="23" t="s">
        <v>40</v>
      </c>
      <c r="C40" s="24" t="s">
        <v>41</v>
      </c>
      <c r="D40" s="7">
        <v>72</v>
      </c>
      <c r="E40" s="32">
        <f t="shared" si="1"/>
        <v>580000</v>
      </c>
      <c r="F40" s="78"/>
      <c r="G40" s="6"/>
      <c r="H40" s="6"/>
      <c r="I40" s="6"/>
      <c r="J40" s="6"/>
      <c r="K40" s="3"/>
      <c r="L40" s="6"/>
      <c r="M40" s="6"/>
      <c r="N40" s="15"/>
      <c r="O40" s="3"/>
      <c r="P40" s="74">
        <v>580000</v>
      </c>
      <c r="Q40" s="32"/>
    </row>
    <row r="41" spans="1:17" ht="15">
      <c r="A41" s="59">
        <v>39</v>
      </c>
      <c r="B41" s="23" t="s">
        <v>36</v>
      </c>
      <c r="C41" s="24">
        <v>2015</v>
      </c>
      <c r="D41" s="7">
        <v>417</v>
      </c>
      <c r="E41" s="32">
        <f t="shared" si="1"/>
        <v>310000</v>
      </c>
      <c r="F41" s="78"/>
      <c r="G41" s="6"/>
      <c r="H41" s="6"/>
      <c r="I41" s="6"/>
      <c r="J41" s="6"/>
      <c r="K41" s="3"/>
      <c r="L41" s="6"/>
      <c r="M41" s="6"/>
      <c r="N41" s="15"/>
      <c r="O41" s="3"/>
      <c r="P41" s="71">
        <v>310000</v>
      </c>
      <c r="Q41" s="32"/>
    </row>
    <row r="42" spans="1:17" ht="15">
      <c r="A42" s="1">
        <v>40</v>
      </c>
      <c r="B42" s="29" t="s">
        <v>45</v>
      </c>
      <c r="C42" s="24"/>
      <c r="D42" s="7">
        <v>237</v>
      </c>
      <c r="E42" s="32">
        <f t="shared" si="1"/>
        <v>4070000</v>
      </c>
      <c r="F42" s="78"/>
      <c r="G42" s="6"/>
      <c r="H42" s="6"/>
      <c r="I42" s="6"/>
      <c r="J42" s="6"/>
      <c r="K42" s="3"/>
      <c r="L42" s="6"/>
      <c r="M42" s="16">
        <v>150000</v>
      </c>
      <c r="N42" s="9">
        <v>1600000</v>
      </c>
      <c r="O42" s="9">
        <v>2320000</v>
      </c>
      <c r="P42" s="70"/>
      <c r="Q42" s="32"/>
    </row>
    <row r="43" spans="1:17" ht="15">
      <c r="A43" s="1">
        <v>41</v>
      </c>
      <c r="B43" s="23" t="s">
        <v>43</v>
      </c>
      <c r="C43" s="24"/>
      <c r="D43" s="7"/>
      <c r="E43" s="32">
        <f t="shared" si="1"/>
        <v>13200000</v>
      </c>
      <c r="F43" s="87">
        <v>0</v>
      </c>
      <c r="G43" s="25">
        <v>500000</v>
      </c>
      <c r="H43" s="25">
        <v>500000</v>
      </c>
      <c r="I43" s="25">
        <v>0</v>
      </c>
      <c r="J43" s="102">
        <v>900000</v>
      </c>
      <c r="K43" s="25">
        <v>1400000</v>
      </c>
      <c r="L43" s="25">
        <v>1800000</v>
      </c>
      <c r="M43" s="25">
        <v>1400000</v>
      </c>
      <c r="N43" s="25">
        <f>900000+1200000</f>
        <v>2100000</v>
      </c>
      <c r="O43" s="25">
        <v>1600000</v>
      </c>
      <c r="P43" s="75">
        <v>1600000</v>
      </c>
      <c r="Q43" s="93">
        <v>1400000</v>
      </c>
    </row>
    <row r="44" spans="1:17" s="12" customFormat="1" ht="15" thickBot="1">
      <c r="A44" s="61"/>
      <c r="B44" s="62" t="s">
        <v>22</v>
      </c>
      <c r="C44" s="63"/>
      <c r="D44" s="64"/>
      <c r="E44" s="65">
        <f>SUM(E3:E43)</f>
        <v>150839000</v>
      </c>
      <c r="F44" s="88">
        <f aca="true" t="shared" si="2" ref="F44:P44">SUM(F3:F43)</f>
        <v>1214000</v>
      </c>
      <c r="G44" s="35">
        <f>SUM(G3:G43)</f>
        <v>6600000</v>
      </c>
      <c r="H44" s="35">
        <f t="shared" si="2"/>
        <v>7855000</v>
      </c>
      <c r="I44" s="35">
        <f t="shared" si="2"/>
        <v>4315000</v>
      </c>
      <c r="J44" s="35">
        <f t="shared" si="2"/>
        <v>10370000</v>
      </c>
      <c r="K44" s="35">
        <f t="shared" si="2"/>
        <v>12145000</v>
      </c>
      <c r="L44" s="35">
        <f t="shared" si="2"/>
        <v>12360000</v>
      </c>
      <c r="M44" s="35">
        <f t="shared" si="2"/>
        <v>13910000</v>
      </c>
      <c r="N44" s="35">
        <f t="shared" si="2"/>
        <v>21930000</v>
      </c>
      <c r="O44" s="35">
        <f>SUM(O3:O43)</f>
        <v>15910000</v>
      </c>
      <c r="P44" s="76">
        <f t="shared" si="2"/>
        <v>15620000</v>
      </c>
      <c r="Q44" s="36">
        <f>SUM(Q3:Q43)</f>
        <v>26070000</v>
      </c>
    </row>
    <row r="45" spans="3:5" ht="15">
      <c r="C45" s="46"/>
      <c r="D45" s="94"/>
      <c r="E45" s="47"/>
    </row>
    <row r="46" ht="15">
      <c r="A46" s="12" t="s">
        <v>23</v>
      </c>
    </row>
    <row r="47" spans="1:2" ht="15">
      <c r="A47" s="10"/>
      <c r="B47" s="1" t="s">
        <v>20</v>
      </c>
    </row>
    <row r="48" spans="1:2" ht="15">
      <c r="A48" s="11"/>
      <c r="B48" s="1" t="s">
        <v>21</v>
      </c>
    </row>
    <row r="49" spans="1:5" s="21" customFormat="1" ht="15">
      <c r="A49" s="20"/>
      <c r="B49" s="21" t="s">
        <v>31</v>
      </c>
      <c r="E49" s="22"/>
    </row>
    <row r="51" s="30" customFormat="1" ht="15">
      <c r="E51" s="31"/>
    </row>
    <row r="54" spans="1:11" s="26" customFormat="1" ht="15">
      <c r="A54" s="27"/>
      <c r="B54" s="27"/>
      <c r="C54" s="27"/>
      <c r="D54" s="27"/>
      <c r="E54" s="28"/>
      <c r="F54" s="27"/>
      <c r="G54" s="27"/>
      <c r="H54" s="27"/>
      <c r="I54" s="27"/>
      <c r="J54" s="27"/>
      <c r="K54" s="27"/>
    </row>
  </sheetData>
  <sheetProtection/>
  <protectedRanges>
    <protectedRange sqref="B22" name="Range1_2_1_1_2"/>
  </protectedRanges>
  <printOptions/>
  <pageMargins left="0.7" right="0.7" top="0.75" bottom="0.75" header="0.3" footer="0.3"/>
  <pageSetup orientation="landscape" paperSize="9" r:id="rId3"/>
  <ignoredErrors>
    <ignoredError sqref="F44 H44:I4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Admin</cp:lastModifiedBy>
  <cp:lastPrinted>2021-04-18T07:51:53Z</cp:lastPrinted>
  <dcterms:created xsi:type="dcterms:W3CDTF">2015-05-18T14:02:51Z</dcterms:created>
  <dcterms:modified xsi:type="dcterms:W3CDTF">2021-06-08T11:32:24Z</dcterms:modified>
  <cp:category/>
  <cp:version/>
  <cp:contentType/>
  <cp:contentStatus/>
</cp:coreProperties>
</file>